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XPEDIENTES REFORMULADOS RCC - ING VIZARRA CERRO AZUL\REFORMULACION DEL EXPEDIENTE DE PRIMAVERA\14.- CRONOGRAMA VALORIZADO\"/>
    </mc:Choice>
  </mc:AlternateContent>
  <bookViews>
    <workbookView xWindow="360" yWindow="720" windowWidth="15480" windowHeight="8070"/>
  </bookViews>
  <sheets>
    <sheet name="CRONOGRAMA VALORIZADO" sheetId="1" r:id="rId1"/>
  </sheets>
  <definedNames>
    <definedName name="_xlnm.Print_Area" localSheetId="0">'CRONOGRAMA VALORIZADO'!$B$4:$F$112</definedName>
    <definedName name="_xlnm.Print_Titles" localSheetId="0">'CRONOGRAMA VALORIZADO'!$3:$12</definedName>
  </definedNames>
  <calcPr calcId="162913"/>
</workbook>
</file>

<file path=xl/calcChain.xml><?xml version="1.0" encoding="utf-8"?>
<calcChain xmlns="http://schemas.openxmlformats.org/spreadsheetml/2006/main">
  <c r="E108" i="1" l="1"/>
  <c r="F108" i="1"/>
  <c r="E104" i="1"/>
  <c r="F97" i="1"/>
  <c r="E97" i="1"/>
  <c r="F106" i="1"/>
  <c r="E106" i="1"/>
  <c r="D104" i="1"/>
  <c r="D108" i="1" s="1"/>
  <c r="D106" i="1"/>
  <c r="D101" i="1" l="1"/>
  <c r="D97" i="1"/>
  <c r="E30" i="1"/>
  <c r="F92" i="1" l="1"/>
  <c r="F91" i="1"/>
  <c r="E90" i="1"/>
  <c r="E89" i="1"/>
  <c r="F88" i="1"/>
  <c r="E86" i="1"/>
  <c r="E85" i="1"/>
  <c r="F80" i="1"/>
  <c r="F81" i="1"/>
  <c r="F82" i="1"/>
  <c r="F83" i="1"/>
  <c r="F79" i="1"/>
  <c r="E76" i="1"/>
  <c r="F76" i="1" s="1"/>
  <c r="F74" i="1"/>
  <c r="F75" i="1"/>
  <c r="F77" i="1"/>
  <c r="F73" i="1"/>
  <c r="E68" i="1"/>
  <c r="E69" i="1"/>
  <c r="E70" i="1"/>
  <c r="E67" i="1"/>
  <c r="E64" i="1"/>
  <c r="E65" i="1"/>
  <c r="E63" i="1"/>
  <c r="E59" i="1"/>
  <c r="E60" i="1"/>
  <c r="E58" i="1"/>
  <c r="F53" i="1"/>
  <c r="F54" i="1"/>
  <c r="F55" i="1"/>
  <c r="F56" i="1"/>
  <c r="F52" i="1"/>
  <c r="F50" i="1"/>
  <c r="F49" i="1"/>
  <c r="F48" i="1"/>
  <c r="F47" i="1"/>
  <c r="F46" i="1"/>
  <c r="E41" i="1"/>
  <c r="E42" i="1"/>
  <c r="E43" i="1"/>
  <c r="E40" i="1"/>
  <c r="E37" i="1"/>
  <c r="E38" i="1"/>
  <c r="E36" i="1"/>
  <c r="E33" i="1"/>
  <c r="E32" i="1"/>
  <c r="E29" i="1"/>
  <c r="E27" i="1"/>
  <c r="E25" i="1"/>
  <c r="E23" i="1"/>
  <c r="E22" i="1"/>
  <c r="F22" i="1" s="1"/>
  <c r="F20" i="1"/>
  <c r="E20" i="1"/>
  <c r="E17" i="1"/>
  <c r="E16" i="1"/>
  <c r="E15" i="1"/>
  <c r="F96" i="1" l="1"/>
  <c r="E96" i="1"/>
  <c r="C6" i="1"/>
  <c r="F98" i="1" l="1"/>
  <c r="D96" i="1"/>
  <c r="F101" i="1" l="1"/>
  <c r="F102" i="1" s="1"/>
  <c r="F104" i="1" s="1"/>
  <c r="D98" i="1"/>
  <c r="E98" i="1"/>
  <c r="E101" i="1" s="1"/>
  <c r="F110" i="1" l="1"/>
  <c r="D102" i="1" l="1"/>
  <c r="E110" i="1"/>
  <c r="E111" i="1" s="1"/>
  <c r="F111" i="1" s="1"/>
  <c r="E102" i="1"/>
</calcChain>
</file>

<file path=xl/sharedStrings.xml><?xml version="1.0" encoding="utf-8"?>
<sst xmlns="http://schemas.openxmlformats.org/spreadsheetml/2006/main" count="188" uniqueCount="162">
  <si>
    <t>Item</t>
  </si>
  <si>
    <t>Descripción</t>
  </si>
  <si>
    <t>Parcial (S/.)</t>
  </si>
  <si>
    <t>TOTAL COSTO DIRECTO</t>
  </si>
  <si>
    <t>SUB TOTAL</t>
  </si>
  <si>
    <t>COSTO TOTAL PRESUPUESTO REFERENCIAL</t>
  </si>
  <si>
    <t>AVANCE PORCENTUAL MENSUAL %</t>
  </si>
  <si>
    <t>AVANCE PORCENTUAL ACUMULADO %</t>
  </si>
  <si>
    <t>I.G.V.                                    (18.00%)</t>
  </si>
  <si>
    <t>TOTAL</t>
  </si>
  <si>
    <t>01</t>
  </si>
  <si>
    <t>01.01</t>
  </si>
  <si>
    <t xml:space="preserve">CRONOGRAMA VALORIZADO DE OBRA </t>
  </si>
  <si>
    <t xml:space="preserve">  PROVINCIA                      CAÑETE</t>
  </si>
  <si>
    <t xml:space="preserve">  DEPARTAMENTO             LIMA</t>
  </si>
  <si>
    <t>Mes 1    
30 dias</t>
  </si>
  <si>
    <t>Mes 2    
30 dias</t>
  </si>
  <si>
    <t>META :</t>
  </si>
  <si>
    <t xml:space="preserve">PROYECTO   :                                  </t>
  </si>
  <si>
    <t>UBICACIÓN :</t>
  </si>
  <si>
    <t xml:space="preserve">FECHA  :                                          </t>
  </si>
  <si>
    <t>01.02</t>
  </si>
  <si>
    <t>01.03</t>
  </si>
  <si>
    <t>01.04</t>
  </si>
  <si>
    <t xml:space="preserve">   CONSTRUCCIONES PROVISIONALES</t>
  </si>
  <si>
    <t xml:space="preserve">      CARTEL DE IDENTIFICACION DE LA OBRA DE 3.60 X 2.40 m</t>
  </si>
  <si>
    <t xml:space="preserve">      MOVILIZACION Y DESMOVILIZACION DE EQUIPO Y HERRAMIENTAS</t>
  </si>
  <si>
    <t xml:space="preserve">      CONSTRUCCION DE ALMACEN , OFICINA Y GUARDIANIA</t>
  </si>
  <si>
    <t>01.01.01</t>
  </si>
  <si>
    <t>01.01.02</t>
  </si>
  <si>
    <t>01.01.03</t>
  </si>
  <si>
    <t>01.02.01</t>
  </si>
  <si>
    <t>01.03.01</t>
  </si>
  <si>
    <t>01.03.02</t>
  </si>
  <si>
    <t>01.04.01</t>
  </si>
  <si>
    <t>01.04.02</t>
  </si>
  <si>
    <t xml:space="preserve">   TRABAJOS PRELIMINARES</t>
  </si>
  <si>
    <t xml:space="preserve">   SEGURIDAD Y SALUD</t>
  </si>
  <si>
    <t>OBRAS PROVISIONALES ,TRABAJO PRELIMINARES, SEGURIDAD Y SALUD</t>
  </si>
  <si>
    <t>01.02.02</t>
  </si>
  <si>
    <t>02</t>
  </si>
  <si>
    <t>02.01</t>
  </si>
  <si>
    <t>02.02</t>
  </si>
  <si>
    <t>02.03</t>
  </si>
  <si>
    <t>03</t>
  </si>
  <si>
    <t>03.01</t>
  </si>
  <si>
    <t>03.02</t>
  </si>
  <si>
    <t>03.03</t>
  </si>
  <si>
    <t>03.04</t>
  </si>
  <si>
    <t>03.04.01</t>
  </si>
  <si>
    <t>03.04.02</t>
  </si>
  <si>
    <t xml:space="preserve">                MUNICIPALIDAD  DISTRITAL DE CERRO AZUL</t>
  </si>
  <si>
    <t xml:space="preserve">"RECONSTRUCCION AV. PRIMAVERA Y PUENTE DE CERRO AZUL – CP CASA BLANCA, DISTRITO DE CERRO AZUL, PROVINCIA DE CAÑETE-LIMA"    
</t>
  </si>
  <si>
    <t xml:space="preserve">  DISTRITO                      CERRO AZUL</t>
  </si>
  <si>
    <t xml:space="preserve">      SERVICIOS HIGIENICOS DE OBRA</t>
  </si>
  <si>
    <t xml:space="preserve">   INSTALACIONES PROVISIONALES</t>
  </si>
  <si>
    <t xml:space="preserve">      INSTALACION PROVICIONAL DE AGUA</t>
  </si>
  <si>
    <t xml:space="preserve">      INSTALACION PROVICIONAL DE ENERGIA ELECTRICA</t>
  </si>
  <si>
    <t xml:space="preserve">      DESBROCE Y LIMPIEZA DE TERRENO MANUAL</t>
  </si>
  <si>
    <t xml:space="preserve">      ELABORACION, IMPLEMENTACION Y ADMINISTRACION DE PLAN DE SEGURIDAD Y SALUD EN EL TRABAJO</t>
  </si>
  <si>
    <t xml:space="preserve">      EQUIPOS DE PROTECCION INDIVIDUAL</t>
  </si>
  <si>
    <t xml:space="preserve">      EQUIPOS DE PROTECCION COLECTIVA</t>
  </si>
  <si>
    <t xml:space="preserve">      SEÑALIZACION TEMPORAL DE SEGURIDAD</t>
  </si>
  <si>
    <t xml:space="preserve">      CAPACITACION EN SEGURIDAD Y SALUD  </t>
  </si>
  <si>
    <t xml:space="preserve">      RECURSOS PARA  RESPUESTAS ANTE EMERGENCIAS EN SEGURIDAD Y SALUD DURANTE EL TRABAJO</t>
  </si>
  <si>
    <t>OBRAS DE ARTE Y DRENAJE - PUENTE AV. PRIMAVERA</t>
  </si>
  <si>
    <t xml:space="preserve">   TRAZO, NIVELES Y REPLANTEO PRELIMINAR</t>
  </si>
  <si>
    <t xml:space="preserve">   TRAZO, NIVELES Y REPLANTEO DURANTE EL PROCESO</t>
  </si>
  <si>
    <t xml:space="preserve">   DEMOLICION DE INFRAESTRUCTURA EXISTENTE</t>
  </si>
  <si>
    <t xml:space="preserve">   SUB ESTRUCTURA</t>
  </si>
  <si>
    <t xml:space="preserve">      MOVIMIENTO DE TIERRA</t>
  </si>
  <si>
    <t xml:space="preserve">         EXCAVACION DE ZANJA PARA ZAPATAS</t>
  </si>
  <si>
    <t xml:space="preserve">         RELLENO COMPACTADO CON MATERIAL PROPIO</t>
  </si>
  <si>
    <t xml:space="preserve">         ELIMINACION DE MATERIAL EXCEDENTE  C/EQUIPO D= 10KM</t>
  </si>
  <si>
    <t xml:space="preserve">      ESTRIBOS</t>
  </si>
  <si>
    <t xml:space="preserve">         CONCRETO F´C=140 KG/CM2 PARA SOLADO</t>
  </si>
  <si>
    <t xml:space="preserve">         ENCOFRADO Y DESENCOFRADO PARA ESTRIBOS</t>
  </si>
  <si>
    <t xml:space="preserve">         CONCRETO F´C=175 KG/CM2 PARA ESTRIBOS</t>
  </si>
  <si>
    <t xml:space="preserve">         CURADO DE CONCRETO</t>
  </si>
  <si>
    <t xml:space="preserve">   SUPER ESTRUCTURA </t>
  </si>
  <si>
    <t xml:space="preserve">      LOSA</t>
  </si>
  <si>
    <t xml:space="preserve">         ENCOFRADO Y DESENCOFRADO PARA LOSA</t>
  </si>
  <si>
    <t xml:space="preserve">         MONTAJE DE FALSO PUENTE</t>
  </si>
  <si>
    <t xml:space="preserve">         CONCRETO F´C=280 KG/CM2 PARA LOSA</t>
  </si>
  <si>
    <t xml:space="preserve">         ACERO DE REFUERZO fy=4,200 kg/cm2</t>
  </si>
  <si>
    <t xml:space="preserve">      DRENAJE Y EQUIPAMIENTO</t>
  </si>
  <si>
    <t xml:space="preserve">         TUBERIA PVC SAP 3"@ 3M PARA DRENAJE</t>
  </si>
  <si>
    <t xml:space="preserve">         BARANDA METALICA FG° D=2"</t>
  </si>
  <si>
    <t xml:space="preserve">         APOYOS DE NEOPRENO EXPANDIBLE, COMPRENSIBLE TIPO PANAL 0.05X0.05X5.85M</t>
  </si>
  <si>
    <t xml:space="preserve">         JUNTA DE DILATACION, PLATINA DE ACERO DE 3/8"X3/8"X6M, ANGULOS DE ACERO DE 4"X4"X3/8X6M, NEOPRENE PLANCHA</t>
  </si>
  <si>
    <t xml:space="preserve">         TOPES PLANCHA DE METAL DE 20 X 20 X 1/4, INCL NEOPRENE PLANCHA DE 4"x10"x1/4"</t>
  </si>
  <si>
    <t>OBRAS DE ARTE - PUENTE CERRO AZUL</t>
  </si>
  <si>
    <t>MITIGACION AMBIENTAL</t>
  </si>
  <si>
    <t xml:space="preserve">   RIEGO DE AGUA CON CAMION CISTERNA</t>
  </si>
  <si>
    <t xml:space="preserve">   ACONDICIMIENTO DE BOTADERO</t>
  </si>
  <si>
    <t>VARIOS</t>
  </si>
  <si>
    <t xml:space="preserve">   ROTURA DEL CONCRETO </t>
  </si>
  <si>
    <t xml:space="preserve">   ENSAYO DE COMPACTACION DE SUELOS</t>
  </si>
  <si>
    <t xml:space="preserve">   ENSAYO DE DENSIDAD DE CAMPO</t>
  </si>
  <si>
    <t xml:space="preserve">   SUMINISTRO E INSTALACION DE PLACA RECORDATORIA DE MARMOL ( 045 X 0.50 mt ) INCLUIDO PEDESTAR DE CONCRETO ARMADO</t>
  </si>
  <si>
    <t xml:space="preserve">   LIMPIEZA FINAL DE OBRA</t>
  </si>
  <si>
    <t xml:space="preserve">   FLETE TERRESTRE</t>
  </si>
  <si>
    <t>01.04.03</t>
  </si>
  <si>
    <t>01.04.04</t>
  </si>
  <si>
    <t>01.04.05</t>
  </si>
  <si>
    <t>01.04.06</t>
  </si>
  <si>
    <t>02.04</t>
  </si>
  <si>
    <t>02.04.01</t>
  </si>
  <si>
    <t>02.04.01.01</t>
  </si>
  <si>
    <t>02.04.01.02</t>
  </si>
  <si>
    <t>02.04.01.03</t>
  </si>
  <si>
    <t>02.04.02</t>
  </si>
  <si>
    <t>02.04.02.01</t>
  </si>
  <si>
    <t>02.04.02.02</t>
  </si>
  <si>
    <t>02.04.02.03</t>
  </si>
  <si>
    <t>02.04.02.04</t>
  </si>
  <si>
    <t>03.05</t>
  </si>
  <si>
    <t>03.05.01</t>
  </si>
  <si>
    <t>03.05.02</t>
  </si>
  <si>
    <t>04</t>
  </si>
  <si>
    <t>04.01</t>
  </si>
  <si>
    <t>04.02</t>
  </si>
  <si>
    <t>05</t>
  </si>
  <si>
    <t>05.01</t>
  </si>
  <si>
    <t>05.02</t>
  </si>
  <si>
    <t>SETIEMBRE.2019</t>
  </si>
  <si>
    <t>UTILIDAD                     ( 7%)</t>
  </si>
  <si>
    <t>02.03.01</t>
  </si>
  <si>
    <t>02.03.01.01</t>
  </si>
  <si>
    <t>02.03.01.02</t>
  </si>
  <si>
    <t>02.03.01.03</t>
  </si>
  <si>
    <t>02.03.02</t>
  </si>
  <si>
    <t>02.03.02.01</t>
  </si>
  <si>
    <t>02.03.02.02</t>
  </si>
  <si>
    <t>02.03.02.03</t>
  </si>
  <si>
    <t>02.03.02.04</t>
  </si>
  <si>
    <t>02.04.01.04</t>
  </si>
  <si>
    <t>02.04.01.05</t>
  </si>
  <si>
    <t>02.04.02.05</t>
  </si>
  <si>
    <t>03.04.01.01</t>
  </si>
  <si>
    <t>03.04.01.02</t>
  </si>
  <si>
    <t>03.04.01.03</t>
  </si>
  <si>
    <t>03.04.02.01</t>
  </si>
  <si>
    <t>03.04.02.02</t>
  </si>
  <si>
    <t>03.04.02.03</t>
  </si>
  <si>
    <t>03.04.02.04</t>
  </si>
  <si>
    <t>03.05.01.01</t>
  </si>
  <si>
    <t>03.05.01.02</t>
  </si>
  <si>
    <t>03.05.01.03</t>
  </si>
  <si>
    <t>03.05.01.04</t>
  </si>
  <si>
    <t>03.05.01.05</t>
  </si>
  <si>
    <t>03.05.02.01</t>
  </si>
  <si>
    <t>03.05.02.02</t>
  </si>
  <si>
    <t>03.05.02.03</t>
  </si>
  <si>
    <t>03.05.02.04</t>
  </si>
  <si>
    <t>03.05.02.05</t>
  </si>
  <si>
    <t>05.03</t>
  </si>
  <si>
    <t>05.04</t>
  </si>
  <si>
    <t>05.05</t>
  </si>
  <si>
    <t>05.06</t>
  </si>
  <si>
    <t>GASTOS GENERALES     ( 16.98 %)</t>
  </si>
  <si>
    <t>GASTOS  DE SUPERVISION  (9.49%)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</si>
</sst>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S/.&quot;\ #,##0.00;[Red]&quot;S/.&quot;\ \-#,##0.00"/>
    <numFmt numFmtId="165" formatCode="_ &quot;S/.&quot;\ * #,##0.00_ ;_ &quot;S/.&quot;\ * \-#,##0.00_ ;_ &quot;S/.&quot;\ * &quot;-&quot;??_ ;_ @_ "/>
    <numFmt numFmtId="166" formatCode="_(&quot;S/.&quot;\ * #,##0.00_);_(&quot;S/.&quot;\ * \(#,##0.00\);_(&quot;S/.&quot;\ * &quot;-&quot;??_);_(@_)"/>
    <numFmt numFmtId="167" formatCode="###,###,###,##0.00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56"/>
      <name val="Century Gothic"/>
      <family val="2"/>
    </font>
    <font>
      <sz val="11"/>
      <color indexed="10"/>
      <name val="Century Gothic"/>
      <family val="2"/>
    </font>
    <font>
      <sz val="8"/>
      <name val="Calibri"/>
      <family val="2"/>
    </font>
    <font>
      <b/>
      <sz val="8"/>
      <name val="Tahoma"/>
      <family val="2"/>
    </font>
    <font>
      <sz val="8"/>
      <color indexed="72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b/>
      <sz val="8"/>
      <color indexed="48"/>
      <name val="Arial"/>
      <family val="2"/>
    </font>
    <font>
      <b/>
      <sz val="11"/>
      <color indexed="8"/>
      <name val="Century Gothic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sz val="8"/>
      <color indexed="72"/>
      <name val="Arial"/>
      <family val="2"/>
    </font>
    <font>
      <sz val="8"/>
      <color indexed="48"/>
      <name val="Arial"/>
      <family val="2"/>
    </font>
    <font>
      <b/>
      <u/>
      <sz val="16"/>
      <name val="Agency FB"/>
      <family val="2"/>
    </font>
    <font>
      <sz val="16"/>
      <name val="Agency FB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72"/>
      <name val="Arial"/>
      <family val="2"/>
    </font>
    <font>
      <sz val="10"/>
      <color indexed="48"/>
      <name val="Arial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lightGray">
        <fgColor indexed="22"/>
        <bgColor rgb="FF00B0F0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>
      <alignment vertical="center"/>
    </xf>
  </cellStyleXfs>
  <cellXfs count="107">
    <xf numFmtId="0" fontId="0" fillId="0" borderId="0" xfId="0"/>
    <xf numFmtId="0" fontId="3" fillId="0" borderId="0" xfId="2" applyFont="1">
      <alignment vertical="center"/>
    </xf>
    <xf numFmtId="0" fontId="4" fillId="0" borderId="0" xfId="0" quotePrefix="1" applyNumberFormat="1" applyFont="1" applyAlignment="1">
      <alignment horizontal="left"/>
    </xf>
    <xf numFmtId="0" fontId="5" fillId="0" borderId="0" xfId="0" applyFont="1"/>
    <xf numFmtId="0" fontId="6" fillId="0" borderId="0" xfId="0" applyFont="1"/>
    <xf numFmtId="167" fontId="4" fillId="0" borderId="0" xfId="0" applyNumberFormat="1" applyFont="1" applyAlignment="1">
      <alignment horizontal="right"/>
    </xf>
    <xf numFmtId="0" fontId="7" fillId="0" borderId="0" xfId="0" quotePrefix="1" applyNumberFormat="1" applyFont="1" applyAlignment="1">
      <alignment horizontal="left"/>
    </xf>
    <xf numFmtId="167" fontId="7" fillId="0" borderId="0" xfId="0" applyNumberFormat="1" applyFont="1" applyAlignment="1">
      <alignment horizontal="right"/>
    </xf>
    <xf numFmtId="0" fontId="9" fillId="0" borderId="0" xfId="0" applyFont="1" applyFill="1" applyBorder="1"/>
    <xf numFmtId="0" fontId="4" fillId="0" borderId="0" xfId="0" applyFont="1"/>
    <xf numFmtId="0" fontId="14" fillId="0" borderId="0" xfId="0" applyFont="1"/>
    <xf numFmtId="4" fontId="14" fillId="0" borderId="0" xfId="0" applyNumberFormat="1" applyFont="1"/>
    <xf numFmtId="0" fontId="16" fillId="0" borderId="18" xfId="0" applyFont="1" applyBorder="1"/>
    <xf numFmtId="0" fontId="16" fillId="0" borderId="24" xfId="0" applyFont="1" applyBorder="1"/>
    <xf numFmtId="0" fontId="17" fillId="0" borderId="20" xfId="0" applyFont="1" applyFill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0" xfId="0" applyFont="1" applyBorder="1" applyAlignment="1">
      <alignment horizontal="left"/>
    </xf>
    <xf numFmtId="0" fontId="18" fillId="0" borderId="0" xfId="0" applyFont="1" applyBorder="1"/>
    <xf numFmtId="0" fontId="19" fillId="0" borderId="0" xfId="0" applyFont="1" applyBorder="1"/>
    <xf numFmtId="0" fontId="17" fillId="0" borderId="22" xfId="0" applyFont="1" applyBorder="1" applyAlignment="1">
      <alignment horizontal="left"/>
    </xf>
    <xf numFmtId="0" fontId="18" fillId="0" borderId="25" xfId="0" applyFont="1" applyBorder="1"/>
    <xf numFmtId="0" fontId="22" fillId="0" borderId="20" xfId="0" quotePrefix="1" applyNumberFormat="1" applyFont="1" applyBorder="1" applyAlignment="1">
      <alignment horizontal="left"/>
    </xf>
    <xf numFmtId="1" fontId="24" fillId="0" borderId="20" xfId="0" applyNumberFormat="1" applyFont="1" applyFill="1" applyBorder="1"/>
    <xf numFmtId="166" fontId="24" fillId="0" borderId="1" xfId="0" applyNumberFormat="1" applyFont="1" applyBorder="1"/>
    <xf numFmtId="1" fontId="24" fillId="0" borderId="22" xfId="0" applyNumberFormat="1" applyFont="1" applyBorder="1"/>
    <xf numFmtId="166" fontId="24" fillId="0" borderId="16" xfId="0" applyNumberFormat="1" applyFont="1" applyBorder="1"/>
    <xf numFmtId="1" fontId="24" fillId="0" borderId="0" xfId="0" applyNumberFormat="1" applyFont="1" applyBorder="1"/>
    <xf numFmtId="166" fontId="24" fillId="0" borderId="0" xfId="0" applyNumberFormat="1" applyFont="1" applyBorder="1"/>
    <xf numFmtId="0" fontId="24" fillId="0" borderId="0" xfId="0" applyFont="1" applyBorder="1"/>
    <xf numFmtId="1" fontId="24" fillId="0" borderId="12" xfId="0" applyNumberFormat="1" applyFont="1" applyBorder="1" applyAlignment="1"/>
    <xf numFmtId="166" fontId="24" fillId="0" borderId="13" xfId="0" applyNumberFormat="1" applyFont="1" applyFill="1" applyBorder="1" applyAlignment="1"/>
    <xf numFmtId="166" fontId="24" fillId="0" borderId="14" xfId="0" applyNumberFormat="1" applyFont="1" applyFill="1" applyBorder="1" applyAlignment="1"/>
    <xf numFmtId="1" fontId="24" fillId="0" borderId="15" xfId="0" applyNumberFormat="1" applyFont="1" applyBorder="1"/>
    <xf numFmtId="166" fontId="24" fillId="0" borderId="16" xfId="0" applyNumberFormat="1" applyFont="1" applyFill="1" applyBorder="1"/>
    <xf numFmtId="166" fontId="24" fillId="0" borderId="17" xfId="0" applyNumberFormat="1" applyFont="1" applyFill="1" applyBorder="1"/>
    <xf numFmtId="1" fontId="24" fillId="0" borderId="9" xfId="0" applyNumberFormat="1" applyFont="1" applyBorder="1"/>
    <xf numFmtId="166" fontId="24" fillId="0" borderId="10" xfId="0" applyNumberFormat="1" applyFont="1" applyBorder="1"/>
    <xf numFmtId="1" fontId="25" fillId="0" borderId="9" xfId="0" applyNumberFormat="1" applyFont="1" applyBorder="1" applyAlignment="1">
      <alignment horizontal="left"/>
    </xf>
    <xf numFmtId="166" fontId="25" fillId="0" borderId="10" xfId="0" applyNumberFormat="1" applyFont="1" applyBorder="1"/>
    <xf numFmtId="9" fontId="24" fillId="0" borderId="4" xfId="0" applyNumberFormat="1" applyFont="1" applyFill="1" applyBorder="1"/>
    <xf numFmtId="0" fontId="22" fillId="0" borderId="22" xfId="0" quotePrefix="1" applyNumberFormat="1" applyFont="1" applyBorder="1" applyAlignment="1">
      <alignment horizontal="left"/>
    </xf>
    <xf numFmtId="164" fontId="5" fillId="0" borderId="0" xfId="0" applyNumberFormat="1" applyFont="1"/>
    <xf numFmtId="1" fontId="24" fillId="0" borderId="20" xfId="0" applyNumberFormat="1" applyFont="1" applyBorder="1"/>
    <xf numFmtId="166" fontId="24" fillId="0" borderId="27" xfId="0" applyNumberFormat="1" applyFont="1" applyFill="1" applyBorder="1"/>
    <xf numFmtId="0" fontId="21" fillId="0" borderId="22" xfId="0" quotePrefix="1" applyNumberFormat="1" applyFont="1" applyBorder="1" applyAlignment="1">
      <alignment horizontal="center"/>
    </xf>
    <xf numFmtId="0" fontId="22" fillId="0" borderId="25" xfId="0" applyFont="1" applyBorder="1"/>
    <xf numFmtId="165" fontId="23" fillId="0" borderId="25" xfId="1" applyFont="1" applyFill="1" applyBorder="1" applyAlignment="1">
      <alignment horizontal="center" vertical="center" wrapText="1"/>
    </xf>
    <xf numFmtId="17" fontId="18" fillId="0" borderId="25" xfId="0" applyNumberFormat="1" applyFont="1" applyBorder="1" applyAlignment="1">
      <alignment horizontal="left"/>
    </xf>
    <xf numFmtId="0" fontId="16" fillId="0" borderId="19" xfId="0" applyFont="1" applyBorder="1"/>
    <xf numFmtId="0" fontId="18" fillId="0" borderId="21" xfId="0" applyFont="1" applyBorder="1"/>
    <xf numFmtId="0" fontId="19" fillId="0" borderId="21" xfId="0" applyFont="1" applyBorder="1"/>
    <xf numFmtId="0" fontId="18" fillId="0" borderId="23" xfId="0" applyFont="1" applyBorder="1"/>
    <xf numFmtId="4" fontId="26" fillId="0" borderId="0" xfId="0" applyNumberFormat="1" applyFont="1" applyAlignment="1" applyProtection="1">
      <alignment vertical="center"/>
      <protection locked="0"/>
    </xf>
    <xf numFmtId="4" fontId="27" fillId="0" borderId="0" xfId="0" applyNumberFormat="1" applyFont="1" applyAlignment="1" applyProtection="1">
      <alignment vertical="center"/>
      <protection locked="0"/>
    </xf>
    <xf numFmtId="4" fontId="28" fillId="0" borderId="0" xfId="0" applyNumberFormat="1" applyFont="1" applyAlignment="1" applyProtection="1">
      <alignment vertical="center"/>
      <protection locked="0"/>
    </xf>
    <xf numFmtId="4" fontId="29" fillId="0" borderId="0" xfId="0" applyNumberFormat="1" applyFont="1" applyAlignment="1" applyProtection="1">
      <alignment vertical="center"/>
      <protection locked="0"/>
    </xf>
    <xf numFmtId="0" fontId="17" fillId="2" borderId="26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right" vertical="top" wrapText="1"/>
    </xf>
    <xf numFmtId="4" fontId="24" fillId="0" borderId="21" xfId="0" applyNumberFormat="1" applyFont="1" applyFill="1" applyBorder="1"/>
    <xf numFmtId="166" fontId="24" fillId="0" borderId="11" xfId="0" applyNumberFormat="1" applyFont="1" applyBorder="1"/>
    <xf numFmtId="0" fontId="24" fillId="0" borderId="21" xfId="0" applyFont="1" applyFill="1" applyBorder="1"/>
    <xf numFmtId="4" fontId="32" fillId="0" borderId="31" xfId="0" applyNumberFormat="1" applyFont="1" applyBorder="1" applyAlignment="1" applyProtection="1">
      <alignment horizontal="center" vertical="center"/>
      <protection locked="0"/>
    </xf>
    <xf numFmtId="4" fontId="0" fillId="0" borderId="31" xfId="0" applyNumberFormat="1" applyBorder="1" applyAlignment="1">
      <alignment horizontal="center" vertical="center"/>
    </xf>
    <xf numFmtId="4" fontId="33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vertical="center" wrapText="1"/>
      <protection locked="0"/>
    </xf>
    <xf numFmtId="4" fontId="34" fillId="0" borderId="31" xfId="0" applyNumberFormat="1" applyFont="1" applyBorder="1" applyAlignment="1" applyProtection="1">
      <alignment horizontal="center" vertical="center"/>
      <protection locked="0"/>
    </xf>
    <xf numFmtId="4" fontId="36" fillId="0" borderId="31" xfId="0" applyNumberFormat="1" applyFont="1" applyBorder="1" applyAlignment="1">
      <alignment horizontal="center"/>
    </xf>
    <xf numFmtId="4" fontId="35" fillId="0" borderId="31" xfId="0" applyNumberFormat="1" applyFont="1" applyBorder="1" applyAlignment="1" applyProtection="1">
      <alignment horizontal="center" vertical="center"/>
      <protection locked="0"/>
    </xf>
    <xf numFmtId="4" fontId="32" fillId="0" borderId="33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35" xfId="0" applyFont="1" applyBorder="1" applyAlignment="1" applyProtection="1">
      <alignment vertical="center"/>
      <protection locked="0"/>
    </xf>
    <xf numFmtId="4" fontId="36" fillId="0" borderId="36" xfId="0" applyNumberFormat="1" applyFont="1" applyBorder="1" applyAlignment="1">
      <alignment horizontal="center"/>
    </xf>
    <xf numFmtId="0" fontId="10" fillId="0" borderId="37" xfId="0" applyFont="1" applyBorder="1" applyAlignment="1" applyProtection="1">
      <alignment vertical="center"/>
      <protection locked="0"/>
    </xf>
    <xf numFmtId="0" fontId="10" fillId="0" borderId="38" xfId="0" applyFont="1" applyBorder="1" applyAlignment="1" applyProtection="1">
      <alignment vertical="center" wrapText="1"/>
      <protection locked="0"/>
    </xf>
    <xf numFmtId="4" fontId="34" fillId="0" borderId="38" xfId="0" applyNumberFormat="1" applyFont="1" applyBorder="1" applyAlignment="1" applyProtection="1">
      <alignment horizontal="center" vertical="center"/>
      <protection locked="0"/>
    </xf>
    <xf numFmtId="4" fontId="36" fillId="0" borderId="38" xfId="0" applyNumberFormat="1" applyFont="1" applyBorder="1" applyAlignment="1">
      <alignment horizontal="center"/>
    </xf>
    <xf numFmtId="4" fontId="36" fillId="0" borderId="39" xfId="0" applyNumberFormat="1" applyFont="1" applyBorder="1" applyAlignment="1">
      <alignment horizontal="center"/>
    </xf>
    <xf numFmtId="0" fontId="14" fillId="0" borderId="0" xfId="0" applyFont="1" applyBorder="1"/>
    <xf numFmtId="0" fontId="14" fillId="0" borderId="21" xfId="0" applyFont="1" applyBorder="1"/>
    <xf numFmtId="0" fontId="5" fillId="0" borderId="21" xfId="0" applyFont="1" applyBorder="1"/>
    <xf numFmtId="0" fontId="11" fillId="0" borderId="35" xfId="0" applyFont="1" applyBorder="1" applyAlignment="1" applyProtection="1">
      <alignment vertical="center"/>
      <protection locked="0"/>
    </xf>
    <xf numFmtId="0" fontId="11" fillId="0" borderId="31" xfId="0" applyFont="1" applyBorder="1" applyAlignment="1" applyProtection="1">
      <alignment vertical="center" wrapText="1"/>
      <protection locked="0"/>
    </xf>
    <xf numFmtId="0" fontId="13" fillId="0" borderId="35" xfId="0" applyFont="1" applyBorder="1" applyAlignment="1" applyProtection="1">
      <alignment vertical="center"/>
      <protection locked="0"/>
    </xf>
    <xf numFmtId="0" fontId="13" fillId="0" borderId="31" xfId="0" applyFont="1" applyBorder="1" applyAlignment="1" applyProtection="1">
      <alignment vertical="center" wrapText="1"/>
      <protection locked="0"/>
    </xf>
    <xf numFmtId="0" fontId="12" fillId="0" borderId="35" xfId="0" applyFont="1" applyBorder="1" applyAlignment="1" applyProtection="1">
      <alignment vertical="center"/>
      <protection locked="0"/>
    </xf>
    <xf numFmtId="0" fontId="12" fillId="0" borderId="31" xfId="0" applyFont="1" applyBorder="1" applyAlignment="1" applyProtection="1">
      <alignment vertical="center" wrapText="1"/>
      <protection locked="0"/>
    </xf>
    <xf numFmtId="0" fontId="11" fillId="0" borderId="32" xfId="0" applyFont="1" applyBorder="1" applyAlignment="1" applyProtection="1">
      <alignment vertical="center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1" fontId="24" fillId="0" borderId="7" xfId="0" applyNumberFormat="1" applyFont="1" applyFill="1" applyBorder="1" applyAlignment="1">
      <alignment horizontal="right"/>
    </xf>
    <xf numFmtId="1" fontId="24" fillId="0" borderId="8" xfId="0" applyNumberFormat="1" applyFont="1" applyFill="1" applyBorder="1" applyAlignment="1">
      <alignment horizontal="right"/>
    </xf>
    <xf numFmtId="1" fontId="24" fillId="0" borderId="5" xfId="0" applyNumberFormat="1" applyFont="1" applyFill="1" applyBorder="1" applyAlignment="1">
      <alignment horizontal="right"/>
    </xf>
    <xf numFmtId="1" fontId="24" fillId="0" borderId="6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1" fontId="24" fillId="0" borderId="2" xfId="0" applyNumberFormat="1" applyFont="1" applyFill="1" applyBorder="1"/>
  </cellXfs>
  <cellStyles count="3">
    <cellStyle name="Moneda" xfId="1" builtinId="4"/>
    <cellStyle name="Normal" xfId="0" builtinId="0"/>
    <cellStyle name="Normal_ARQI-JESUS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571501</xdr:colOff>
      <xdr:row>5</xdr:row>
      <xdr:rowOff>226217</xdr:rowOff>
    </xdr:from>
    <xdr:to>
      <xdr:col>5</xdr:col>
      <xdr:colOff>142876</xdr:colOff>
      <xdr:row>8</xdr:row>
      <xdr:rowOff>157162</xdr:rowOff>
    </xdr:to>
    <xdr:pic>
      <xdr:nvPicPr>
        <xdr:cNvPr id="3" name="Imagen 2" descr="G:\PRYSILA\ING AQUINO\Escudo_de_Cerro_Azu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4564" y="1583530"/>
          <a:ext cx="797718" cy="7167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4"/>
  <sheetViews>
    <sheetView tabSelected="1" topLeftCell="A76" zoomScale="80" zoomScaleNormal="80" workbookViewId="0">
      <selection activeCell="G108" sqref="G108"/>
    </sheetView>
  </sheetViews>
  <sheetFormatPr baseColWidth="10" defaultRowHeight="15" customHeight="1" x14ac:dyDescent="0.3"/>
  <cols>
    <col min="1" max="1" width="11.42578125" style="3"/>
    <col min="2" max="2" width="17.85546875" style="3" customWidth="1"/>
    <col min="3" max="3" width="90.7109375" style="3" customWidth="1"/>
    <col min="4" max="4" width="18.85546875" style="3" customWidth="1"/>
    <col min="5" max="5" width="18.42578125" style="3" customWidth="1"/>
    <col min="6" max="6" width="20.140625" style="3" customWidth="1"/>
    <col min="7" max="7" width="22.5703125" style="3" customWidth="1"/>
    <col min="8" max="16384" width="11.42578125" style="3"/>
  </cols>
  <sheetData>
    <row r="2" spans="2:8" ht="15" customHeight="1" thickBot="1" x14ac:dyDescent="0.35"/>
    <row r="3" spans="2:8" s="1" customFormat="1" ht="30" customHeight="1" thickBot="1" x14ac:dyDescent="0.3">
      <c r="B3" s="93" t="s">
        <v>12</v>
      </c>
      <c r="C3" s="94"/>
      <c r="D3" s="94"/>
      <c r="E3" s="94"/>
      <c r="F3" s="95"/>
    </row>
    <row r="4" spans="2:8" s="1" customFormat="1" ht="12.75" customHeight="1" x14ac:dyDescent="0.2">
      <c r="B4" s="12"/>
      <c r="C4" s="13"/>
      <c r="D4" s="13"/>
      <c r="E4" s="13"/>
      <c r="F4" s="48"/>
    </row>
    <row r="5" spans="2:8" s="8" customFormat="1" ht="33.75" customHeight="1" x14ac:dyDescent="0.15">
      <c r="B5" s="14" t="s">
        <v>17</v>
      </c>
      <c r="C5" s="102" t="s">
        <v>52</v>
      </c>
      <c r="D5" s="102"/>
      <c r="E5" s="102"/>
      <c r="F5" s="103"/>
    </row>
    <row r="6" spans="2:8" customFormat="1" ht="32.25" customHeight="1" x14ac:dyDescent="0.25">
      <c r="B6" s="15" t="s">
        <v>18</v>
      </c>
      <c r="C6" s="104" t="str">
        <f>C5</f>
        <v xml:space="preserve">"RECONSTRUCCION AV. PRIMAVERA Y PUENTE DE CERRO AZUL – CP CASA BLANCA, DISTRITO DE CERRO AZUL, PROVINCIA DE CAÑETE-LIMA"    
</v>
      </c>
      <c r="D6" s="104"/>
      <c r="E6" s="104"/>
      <c r="F6" s="105"/>
    </row>
    <row r="7" spans="2:8" customFormat="1" x14ac:dyDescent="0.25">
      <c r="B7" s="16" t="s">
        <v>19</v>
      </c>
      <c r="C7" s="17"/>
      <c r="D7" s="17"/>
      <c r="E7" s="17"/>
      <c r="F7" s="49"/>
    </row>
    <row r="8" spans="2:8" customFormat="1" x14ac:dyDescent="0.25">
      <c r="B8" s="16"/>
      <c r="C8" s="17" t="s">
        <v>53</v>
      </c>
      <c r="D8" s="18"/>
      <c r="E8" s="18"/>
      <c r="F8" s="50"/>
    </row>
    <row r="9" spans="2:8" customFormat="1" x14ac:dyDescent="0.25">
      <c r="B9" s="16"/>
      <c r="C9" s="17" t="s">
        <v>13</v>
      </c>
      <c r="D9" s="100"/>
      <c r="E9" s="100"/>
      <c r="F9" s="101"/>
    </row>
    <row r="10" spans="2:8" customFormat="1" x14ac:dyDescent="0.25">
      <c r="B10" s="16"/>
      <c r="C10" s="17" t="s">
        <v>14</v>
      </c>
      <c r="D10" s="100" t="s">
        <v>51</v>
      </c>
      <c r="E10" s="100"/>
      <c r="F10" s="101"/>
    </row>
    <row r="11" spans="2:8" customFormat="1" ht="15.75" thickBot="1" x14ac:dyDescent="0.3">
      <c r="B11" s="19" t="s">
        <v>20</v>
      </c>
      <c r="C11" s="47" t="s">
        <v>125</v>
      </c>
      <c r="D11" s="20"/>
      <c r="E11" s="20"/>
      <c r="F11" s="51"/>
    </row>
    <row r="12" spans="2:8" ht="32.25" customHeight="1" thickBot="1" x14ac:dyDescent="0.35">
      <c r="B12" s="56" t="s">
        <v>0</v>
      </c>
      <c r="C12" s="56" t="s">
        <v>1</v>
      </c>
      <c r="D12" s="57" t="s">
        <v>2</v>
      </c>
      <c r="E12" s="58" t="s">
        <v>15</v>
      </c>
      <c r="F12" s="59" t="s">
        <v>16</v>
      </c>
    </row>
    <row r="13" spans="2:8" s="10" customFormat="1" ht="18.75" customHeight="1" x14ac:dyDescent="0.2">
      <c r="B13" s="91" t="s">
        <v>10</v>
      </c>
      <c r="C13" s="92" t="s">
        <v>38</v>
      </c>
      <c r="D13" s="71"/>
      <c r="E13" s="72"/>
      <c r="F13" s="73"/>
      <c r="G13" s="52"/>
      <c r="H13" s="11"/>
    </row>
    <row r="14" spans="2:8" s="10" customFormat="1" ht="15" customHeight="1" x14ac:dyDescent="0.2">
      <c r="B14" s="89" t="s">
        <v>11</v>
      </c>
      <c r="C14" s="90" t="s">
        <v>24</v>
      </c>
      <c r="D14" s="66"/>
      <c r="E14" s="65"/>
      <c r="F14" s="74"/>
      <c r="G14" s="53"/>
      <c r="H14" s="11"/>
    </row>
    <row r="15" spans="2:8" ht="15" customHeight="1" x14ac:dyDescent="0.3">
      <c r="B15" s="75" t="s">
        <v>28</v>
      </c>
      <c r="C15" s="67" t="s">
        <v>27</v>
      </c>
      <c r="D15" s="68">
        <v>6200</v>
      </c>
      <c r="E15" s="69">
        <f>D15</f>
        <v>6200</v>
      </c>
      <c r="F15" s="76"/>
      <c r="G15" s="54"/>
      <c r="H15" s="11"/>
    </row>
    <row r="16" spans="2:8" ht="15" customHeight="1" x14ac:dyDescent="0.3">
      <c r="B16" s="75" t="s">
        <v>29</v>
      </c>
      <c r="C16" s="67" t="s">
        <v>54</v>
      </c>
      <c r="D16" s="68">
        <v>1490.98</v>
      </c>
      <c r="E16" s="69">
        <f>D16</f>
        <v>1490.98</v>
      </c>
      <c r="F16" s="76"/>
      <c r="G16" s="54"/>
      <c r="H16" s="11"/>
    </row>
    <row r="17" spans="1:8" ht="15" customHeight="1" x14ac:dyDescent="0.3">
      <c r="B17" s="75" t="s">
        <v>30</v>
      </c>
      <c r="C17" s="67" t="s">
        <v>25</v>
      </c>
      <c r="D17" s="68">
        <v>1014.07</v>
      </c>
      <c r="E17" s="69">
        <f>D17</f>
        <v>1014.07</v>
      </c>
      <c r="F17" s="76"/>
      <c r="G17" s="54"/>
      <c r="H17" s="11"/>
    </row>
    <row r="18" spans="1:8" ht="15" customHeight="1" x14ac:dyDescent="0.3">
      <c r="B18" s="89" t="s">
        <v>21</v>
      </c>
      <c r="C18" s="90" t="s">
        <v>55</v>
      </c>
      <c r="D18" s="66"/>
      <c r="E18" s="69"/>
      <c r="F18" s="76"/>
      <c r="G18" s="54"/>
      <c r="H18" s="11"/>
    </row>
    <row r="19" spans="1:8" s="4" customFormat="1" ht="15" customHeight="1" x14ac:dyDescent="0.3">
      <c r="A19" s="3"/>
      <c r="B19" s="75" t="s">
        <v>31</v>
      </c>
      <c r="C19" s="67" t="s">
        <v>56</v>
      </c>
      <c r="D19" s="68">
        <v>952.05</v>
      </c>
      <c r="E19" s="69">
        <v>476.03</v>
      </c>
      <c r="F19" s="76">
        <v>476.02</v>
      </c>
      <c r="G19" s="54"/>
      <c r="H19" s="11"/>
    </row>
    <row r="20" spans="1:8" s="4" customFormat="1" ht="15" customHeight="1" x14ac:dyDescent="0.3">
      <c r="A20" s="3"/>
      <c r="B20" s="75" t="s">
        <v>39</v>
      </c>
      <c r="C20" s="67" t="s">
        <v>57</v>
      </c>
      <c r="D20" s="68">
        <v>892.5</v>
      </c>
      <c r="E20" s="69">
        <f>D20/2</f>
        <v>446.25</v>
      </c>
      <c r="F20" s="76">
        <f>E20</f>
        <v>446.25</v>
      </c>
      <c r="G20" s="54"/>
      <c r="H20" s="11"/>
    </row>
    <row r="21" spans="1:8" s="4" customFormat="1" ht="15" customHeight="1" x14ac:dyDescent="0.3">
      <c r="A21" s="10"/>
      <c r="B21" s="89" t="s">
        <v>22</v>
      </c>
      <c r="C21" s="90" t="s">
        <v>36</v>
      </c>
      <c r="D21" s="66"/>
      <c r="E21" s="69"/>
      <c r="F21" s="76"/>
      <c r="G21" s="53"/>
      <c r="H21" s="11"/>
    </row>
    <row r="22" spans="1:8" s="4" customFormat="1" ht="15" customHeight="1" x14ac:dyDescent="0.3">
      <c r="A22" s="3"/>
      <c r="B22" s="75" t="s">
        <v>32</v>
      </c>
      <c r="C22" s="67" t="s">
        <v>58</v>
      </c>
      <c r="D22" s="68">
        <v>58.92</v>
      </c>
      <c r="E22" s="69">
        <f>D22/2</f>
        <v>29.46</v>
      </c>
      <c r="F22" s="76">
        <f>E22</f>
        <v>29.46</v>
      </c>
      <c r="G22" s="54"/>
      <c r="H22" s="11"/>
    </row>
    <row r="23" spans="1:8" s="4" customFormat="1" ht="15" customHeight="1" x14ac:dyDescent="0.3">
      <c r="A23" s="10"/>
      <c r="B23" s="75" t="s">
        <v>33</v>
      </c>
      <c r="C23" s="67" t="s">
        <v>26</v>
      </c>
      <c r="D23" s="68">
        <v>1216.8599999999999</v>
      </c>
      <c r="E23" s="69">
        <f>D23</f>
        <v>1216.8599999999999</v>
      </c>
      <c r="F23" s="76"/>
      <c r="G23" s="54"/>
      <c r="H23" s="11"/>
    </row>
    <row r="24" spans="1:8" s="4" customFormat="1" ht="15" customHeight="1" x14ac:dyDescent="0.3">
      <c r="A24" s="3"/>
      <c r="B24" s="89" t="s">
        <v>23</v>
      </c>
      <c r="C24" s="90" t="s">
        <v>37</v>
      </c>
      <c r="D24" s="66"/>
      <c r="E24" s="69"/>
      <c r="F24" s="76"/>
      <c r="G24" s="53"/>
      <c r="H24" s="11"/>
    </row>
    <row r="25" spans="1:8" s="4" customFormat="1" ht="15" customHeight="1" x14ac:dyDescent="0.3">
      <c r="A25" s="3"/>
      <c r="B25" s="75" t="s">
        <v>34</v>
      </c>
      <c r="C25" s="67" t="s">
        <v>59</v>
      </c>
      <c r="D25" s="68">
        <v>1500</v>
      </c>
      <c r="E25" s="69">
        <f>D25</f>
        <v>1500</v>
      </c>
      <c r="F25" s="76"/>
      <c r="G25" s="54"/>
      <c r="H25" s="11"/>
    </row>
    <row r="26" spans="1:8" s="4" customFormat="1" ht="15" customHeight="1" x14ac:dyDescent="0.3">
      <c r="A26" s="10"/>
      <c r="B26" s="75" t="s">
        <v>35</v>
      </c>
      <c r="C26" s="67" t="s">
        <v>60</v>
      </c>
      <c r="D26" s="68">
        <v>2847.12</v>
      </c>
      <c r="E26" s="69">
        <v>2847.12</v>
      </c>
      <c r="F26" s="76"/>
      <c r="G26" s="54"/>
      <c r="H26" s="11"/>
    </row>
    <row r="27" spans="1:8" s="4" customFormat="1" ht="14.25" customHeight="1" x14ac:dyDescent="0.3">
      <c r="A27" s="3"/>
      <c r="B27" s="75" t="s">
        <v>102</v>
      </c>
      <c r="C27" s="67" t="s">
        <v>61</v>
      </c>
      <c r="D27" s="68">
        <v>1059.0999999999999</v>
      </c>
      <c r="E27" s="69">
        <f>D27</f>
        <v>1059.0999999999999</v>
      </c>
      <c r="F27" s="76"/>
      <c r="G27" s="54"/>
      <c r="H27" s="11"/>
    </row>
    <row r="28" spans="1:8" s="4" customFormat="1" ht="15" customHeight="1" x14ac:dyDescent="0.3">
      <c r="A28" s="3"/>
      <c r="B28" s="75" t="s">
        <v>103</v>
      </c>
      <c r="C28" s="67" t="s">
        <v>62</v>
      </c>
      <c r="D28" s="68">
        <v>895.58</v>
      </c>
      <c r="E28" s="69">
        <v>447.79</v>
      </c>
      <c r="F28" s="76">
        <v>447.79</v>
      </c>
      <c r="G28" s="54"/>
      <c r="H28" s="11"/>
    </row>
    <row r="29" spans="1:8" s="4" customFormat="1" ht="15.75" customHeight="1" x14ac:dyDescent="0.3">
      <c r="A29" s="3"/>
      <c r="B29" s="75" t="s">
        <v>104</v>
      </c>
      <c r="C29" s="67" t="s">
        <v>63</v>
      </c>
      <c r="D29" s="68">
        <v>1500</v>
      </c>
      <c r="E29" s="69">
        <f>D29/2</f>
        <v>750</v>
      </c>
      <c r="F29" s="76">
        <v>750</v>
      </c>
      <c r="G29" s="54"/>
      <c r="H29" s="11"/>
    </row>
    <row r="30" spans="1:8" s="4" customFormat="1" ht="15" customHeight="1" x14ac:dyDescent="0.3">
      <c r="A30" s="3"/>
      <c r="B30" s="75" t="s">
        <v>105</v>
      </c>
      <c r="C30" s="67" t="s">
        <v>64</v>
      </c>
      <c r="D30" s="68">
        <v>635.46</v>
      </c>
      <c r="E30" s="69">
        <f>D30</f>
        <v>635.46</v>
      </c>
      <c r="F30" s="76"/>
      <c r="G30" s="54"/>
      <c r="H30" s="11"/>
    </row>
    <row r="31" spans="1:8" s="4" customFormat="1" ht="22.5" customHeight="1" x14ac:dyDescent="0.3">
      <c r="A31" s="3"/>
      <c r="B31" s="85" t="s">
        <v>40</v>
      </c>
      <c r="C31" s="86" t="s">
        <v>65</v>
      </c>
      <c r="D31" s="64"/>
      <c r="E31" s="69"/>
      <c r="F31" s="76"/>
      <c r="G31" s="53"/>
      <c r="H31" s="11"/>
    </row>
    <row r="32" spans="1:8" s="4" customFormat="1" ht="23.25" customHeight="1" x14ac:dyDescent="0.3">
      <c r="A32" s="3"/>
      <c r="B32" s="75" t="s">
        <v>41</v>
      </c>
      <c r="C32" s="67" t="s">
        <v>66</v>
      </c>
      <c r="D32" s="68">
        <v>50.98</v>
      </c>
      <c r="E32" s="69">
        <f>D32</f>
        <v>50.98</v>
      </c>
      <c r="F32" s="76"/>
      <c r="G32" s="54"/>
      <c r="H32" s="11"/>
    </row>
    <row r="33" spans="1:8" s="4" customFormat="1" ht="15" customHeight="1" x14ac:dyDescent="0.3">
      <c r="A33" s="10"/>
      <c r="B33" s="75" t="s">
        <v>42</v>
      </c>
      <c r="C33" s="67" t="s">
        <v>67</v>
      </c>
      <c r="D33" s="68">
        <v>91.67</v>
      </c>
      <c r="E33" s="69">
        <f>D33</f>
        <v>91.67</v>
      </c>
      <c r="F33" s="76"/>
      <c r="G33" s="54"/>
      <c r="H33" s="11"/>
    </row>
    <row r="34" spans="1:8" s="10" customFormat="1" ht="15" customHeight="1" x14ac:dyDescent="0.3">
      <c r="B34" s="89" t="s">
        <v>43</v>
      </c>
      <c r="C34" s="90" t="s">
        <v>69</v>
      </c>
      <c r="D34" s="66"/>
      <c r="E34" s="69"/>
      <c r="F34" s="76"/>
      <c r="G34" s="52"/>
      <c r="H34" s="11"/>
    </row>
    <row r="35" spans="1:8" s="9" customFormat="1" ht="18" customHeight="1" x14ac:dyDescent="0.3">
      <c r="A35" s="3"/>
      <c r="B35" s="87" t="s">
        <v>127</v>
      </c>
      <c r="C35" s="88" t="s">
        <v>70</v>
      </c>
      <c r="D35" s="70"/>
      <c r="E35" s="69"/>
      <c r="F35" s="76"/>
      <c r="G35" s="53"/>
      <c r="H35" s="11"/>
    </row>
    <row r="36" spans="1:8" s="10" customFormat="1" ht="20.25" customHeight="1" x14ac:dyDescent="0.3">
      <c r="B36" s="75" t="s">
        <v>128</v>
      </c>
      <c r="C36" s="67" t="s">
        <v>71</v>
      </c>
      <c r="D36" s="68">
        <v>2069.9</v>
      </c>
      <c r="E36" s="69">
        <f>D36</f>
        <v>2069.9</v>
      </c>
      <c r="F36" s="76"/>
      <c r="G36" s="54"/>
      <c r="H36" s="11"/>
    </row>
    <row r="37" spans="1:8" ht="15" customHeight="1" x14ac:dyDescent="0.3">
      <c r="B37" s="75" t="s">
        <v>129</v>
      </c>
      <c r="C37" s="67" t="s">
        <v>72</v>
      </c>
      <c r="D37" s="68">
        <v>2558.81</v>
      </c>
      <c r="E37" s="69">
        <f t="shared" ref="E37:E38" si="0">D37</f>
        <v>2558.81</v>
      </c>
      <c r="F37" s="76"/>
      <c r="G37" s="54"/>
      <c r="H37" s="11"/>
    </row>
    <row r="38" spans="1:8" ht="15" customHeight="1" x14ac:dyDescent="0.3">
      <c r="B38" s="75" t="s">
        <v>130</v>
      </c>
      <c r="C38" s="67" t="s">
        <v>73</v>
      </c>
      <c r="D38" s="68">
        <v>4508.84</v>
      </c>
      <c r="E38" s="69">
        <f t="shared" si="0"/>
        <v>4508.84</v>
      </c>
      <c r="F38" s="76"/>
      <c r="G38" s="54"/>
      <c r="H38" s="11"/>
    </row>
    <row r="39" spans="1:8" ht="17.25" customHeight="1" x14ac:dyDescent="0.3">
      <c r="B39" s="87" t="s">
        <v>131</v>
      </c>
      <c r="C39" s="88" t="s">
        <v>74</v>
      </c>
      <c r="D39" s="70"/>
      <c r="E39" s="69"/>
      <c r="F39" s="76"/>
      <c r="G39" s="54"/>
      <c r="H39" s="11"/>
    </row>
    <row r="40" spans="1:8" ht="15" customHeight="1" x14ac:dyDescent="0.3">
      <c r="B40" s="75" t="s">
        <v>132</v>
      </c>
      <c r="C40" s="67" t="s">
        <v>75</v>
      </c>
      <c r="D40" s="68">
        <v>1801.8</v>
      </c>
      <c r="E40" s="69">
        <f>D40</f>
        <v>1801.8</v>
      </c>
      <c r="F40" s="76"/>
      <c r="G40" s="54"/>
      <c r="H40" s="11"/>
    </row>
    <row r="41" spans="1:8" s="10" customFormat="1" ht="15" customHeight="1" x14ac:dyDescent="0.3">
      <c r="B41" s="75" t="s">
        <v>133</v>
      </c>
      <c r="C41" s="67" t="s">
        <v>76</v>
      </c>
      <c r="D41" s="68">
        <v>13693.5</v>
      </c>
      <c r="E41" s="69">
        <f t="shared" ref="E41:E43" si="1">D41</f>
        <v>13693.5</v>
      </c>
      <c r="F41" s="76"/>
      <c r="G41" s="54"/>
      <c r="H41" s="11"/>
    </row>
    <row r="42" spans="1:8" ht="15" customHeight="1" x14ac:dyDescent="0.3">
      <c r="B42" s="75" t="s">
        <v>134</v>
      </c>
      <c r="C42" s="67" t="s">
        <v>77</v>
      </c>
      <c r="D42" s="68">
        <v>57492.32</v>
      </c>
      <c r="E42" s="69">
        <f t="shared" si="1"/>
        <v>57492.32</v>
      </c>
      <c r="F42" s="76"/>
      <c r="G42" s="54"/>
      <c r="H42" s="11"/>
    </row>
    <row r="43" spans="1:8" ht="15" customHeight="1" x14ac:dyDescent="0.3">
      <c r="B43" s="75" t="s">
        <v>135</v>
      </c>
      <c r="C43" s="67" t="s">
        <v>78</v>
      </c>
      <c r="D43" s="68">
        <v>141.05000000000001</v>
      </c>
      <c r="E43" s="69">
        <f t="shared" si="1"/>
        <v>141.05000000000001</v>
      </c>
      <c r="F43" s="76"/>
      <c r="G43" s="53"/>
      <c r="H43" s="11"/>
    </row>
    <row r="44" spans="1:8" s="10" customFormat="1" ht="15" customHeight="1" x14ac:dyDescent="0.3">
      <c r="B44" s="89" t="s">
        <v>106</v>
      </c>
      <c r="C44" s="90" t="s">
        <v>79</v>
      </c>
      <c r="D44" s="66"/>
      <c r="E44" s="82"/>
      <c r="F44" s="76"/>
      <c r="G44" s="55"/>
      <c r="H44" s="11"/>
    </row>
    <row r="45" spans="1:8" ht="15" customHeight="1" x14ac:dyDescent="0.3">
      <c r="B45" s="87" t="s">
        <v>107</v>
      </c>
      <c r="C45" s="88" t="s">
        <v>80</v>
      </c>
      <c r="D45" s="70"/>
      <c r="E45" s="69"/>
      <c r="F45" s="76"/>
      <c r="G45" s="54"/>
      <c r="H45" s="11"/>
    </row>
    <row r="46" spans="1:8" ht="15" customHeight="1" x14ac:dyDescent="0.3">
      <c r="B46" s="75" t="s">
        <v>108</v>
      </c>
      <c r="C46" s="67" t="s">
        <v>81</v>
      </c>
      <c r="D46" s="68">
        <v>3966.09</v>
      </c>
      <c r="E46" s="69"/>
      <c r="F46" s="76">
        <f>D46</f>
        <v>3966.09</v>
      </c>
      <c r="G46" s="54"/>
      <c r="H46" s="11"/>
    </row>
    <row r="47" spans="1:8" ht="15" customHeight="1" x14ac:dyDescent="0.3">
      <c r="B47" s="75" t="s">
        <v>109</v>
      </c>
      <c r="C47" s="67" t="s">
        <v>82</v>
      </c>
      <c r="D47" s="68">
        <v>16212.82</v>
      </c>
      <c r="E47" s="69"/>
      <c r="F47" s="76">
        <f>D47</f>
        <v>16212.82</v>
      </c>
      <c r="G47" s="54"/>
      <c r="H47" s="11"/>
    </row>
    <row r="48" spans="1:8" ht="15" customHeight="1" x14ac:dyDescent="0.3">
      <c r="B48" s="75" t="s">
        <v>110</v>
      </c>
      <c r="C48" s="67" t="s">
        <v>83</v>
      </c>
      <c r="D48" s="68">
        <v>11238.09</v>
      </c>
      <c r="E48" s="69"/>
      <c r="F48" s="76">
        <f>D48</f>
        <v>11238.09</v>
      </c>
      <c r="G48" s="55"/>
      <c r="H48" s="11"/>
    </row>
    <row r="49" spans="2:8" ht="16.5" customHeight="1" x14ac:dyDescent="0.3">
      <c r="B49" s="75" t="s">
        <v>136</v>
      </c>
      <c r="C49" s="67" t="s">
        <v>84</v>
      </c>
      <c r="D49" s="68">
        <v>10112.15</v>
      </c>
      <c r="E49" s="69">
        <v>6785.5</v>
      </c>
      <c r="F49" s="76">
        <f>D49-E49</f>
        <v>3326.6499999999996</v>
      </c>
      <c r="G49" s="54"/>
      <c r="H49" s="11"/>
    </row>
    <row r="50" spans="2:8" ht="15" customHeight="1" x14ac:dyDescent="0.3">
      <c r="B50" s="75" t="s">
        <v>137</v>
      </c>
      <c r="C50" s="67" t="s">
        <v>78</v>
      </c>
      <c r="D50" s="68">
        <v>44.3</v>
      </c>
      <c r="E50" s="69"/>
      <c r="F50" s="76">
        <f>D50</f>
        <v>44.3</v>
      </c>
      <c r="G50" s="54"/>
      <c r="H50" s="11"/>
    </row>
    <row r="51" spans="2:8" s="10" customFormat="1" ht="15" customHeight="1" x14ac:dyDescent="0.2">
      <c r="B51" s="87" t="s">
        <v>111</v>
      </c>
      <c r="C51" s="88" t="s">
        <v>85</v>
      </c>
      <c r="D51" s="70"/>
      <c r="E51" s="82"/>
      <c r="F51" s="83"/>
      <c r="G51" s="53"/>
      <c r="H51" s="11"/>
    </row>
    <row r="52" spans="2:8" ht="15" customHeight="1" x14ac:dyDescent="0.3">
      <c r="B52" s="75" t="s">
        <v>112</v>
      </c>
      <c r="C52" s="67" t="s">
        <v>86</v>
      </c>
      <c r="D52" s="68">
        <v>257.04000000000002</v>
      </c>
      <c r="E52" s="69"/>
      <c r="F52" s="76">
        <f>D52</f>
        <v>257.04000000000002</v>
      </c>
      <c r="G52" s="54"/>
      <c r="H52" s="11"/>
    </row>
    <row r="53" spans="2:8" s="10" customFormat="1" ht="15" customHeight="1" x14ac:dyDescent="0.3">
      <c r="B53" s="75" t="s">
        <v>113</v>
      </c>
      <c r="C53" s="67" t="s">
        <v>87</v>
      </c>
      <c r="D53" s="68">
        <v>2312.7199999999998</v>
      </c>
      <c r="E53" s="69"/>
      <c r="F53" s="76">
        <f t="shared" ref="F53:F56" si="2">D53</f>
        <v>2312.7199999999998</v>
      </c>
      <c r="G53" s="54"/>
      <c r="H53" s="11"/>
    </row>
    <row r="54" spans="2:8" s="10" customFormat="1" ht="15" customHeight="1" x14ac:dyDescent="0.3">
      <c r="B54" s="75" t="s">
        <v>114</v>
      </c>
      <c r="C54" s="67" t="s">
        <v>88</v>
      </c>
      <c r="D54" s="68">
        <v>6889.86</v>
      </c>
      <c r="E54" s="69"/>
      <c r="F54" s="76">
        <f t="shared" si="2"/>
        <v>6889.86</v>
      </c>
      <c r="G54" s="54"/>
      <c r="H54" s="11"/>
    </row>
    <row r="55" spans="2:8" ht="22.5" customHeight="1" x14ac:dyDescent="0.3">
      <c r="B55" s="75" t="s">
        <v>115</v>
      </c>
      <c r="C55" s="67" t="s">
        <v>89</v>
      </c>
      <c r="D55" s="68">
        <v>2880.83</v>
      </c>
      <c r="E55" s="69"/>
      <c r="F55" s="76">
        <f t="shared" si="2"/>
        <v>2880.83</v>
      </c>
      <c r="G55" s="54"/>
      <c r="H55" s="11"/>
    </row>
    <row r="56" spans="2:8" ht="12.75" customHeight="1" x14ac:dyDescent="0.3">
      <c r="B56" s="75" t="s">
        <v>138</v>
      </c>
      <c r="C56" s="67" t="s">
        <v>90</v>
      </c>
      <c r="D56" s="68">
        <v>2524.3200000000002</v>
      </c>
      <c r="E56" s="69"/>
      <c r="F56" s="76">
        <f t="shared" si="2"/>
        <v>2524.3200000000002</v>
      </c>
      <c r="G56" s="54"/>
      <c r="H56" s="11"/>
    </row>
    <row r="57" spans="2:8" ht="15" customHeight="1" x14ac:dyDescent="0.3">
      <c r="B57" s="85" t="s">
        <v>44</v>
      </c>
      <c r="C57" s="86" t="s">
        <v>91</v>
      </c>
      <c r="D57" s="64"/>
      <c r="E57" s="69"/>
      <c r="F57" s="84"/>
      <c r="G57" s="54"/>
      <c r="H57" s="11"/>
    </row>
    <row r="58" spans="2:8" ht="15" customHeight="1" x14ac:dyDescent="0.3">
      <c r="B58" s="75" t="s">
        <v>45</v>
      </c>
      <c r="C58" s="67" t="s">
        <v>66</v>
      </c>
      <c r="D58" s="68">
        <v>39.119999999999997</v>
      </c>
      <c r="E58" s="69">
        <f>D58</f>
        <v>39.119999999999997</v>
      </c>
      <c r="F58" s="76"/>
      <c r="G58" s="54"/>
      <c r="H58" s="11"/>
    </row>
    <row r="59" spans="2:8" ht="15" customHeight="1" x14ac:dyDescent="0.3">
      <c r="B59" s="75" t="s">
        <v>46</v>
      </c>
      <c r="C59" s="67" t="s">
        <v>67</v>
      </c>
      <c r="D59" s="68">
        <v>70.349999999999994</v>
      </c>
      <c r="E59" s="69">
        <f t="shared" ref="E59:E60" si="3">D59</f>
        <v>70.349999999999994</v>
      </c>
      <c r="F59" s="76"/>
      <c r="G59" s="54"/>
      <c r="H59" s="11"/>
    </row>
    <row r="60" spans="2:8" ht="15" customHeight="1" x14ac:dyDescent="0.3">
      <c r="B60" s="75" t="s">
        <v>47</v>
      </c>
      <c r="C60" s="67" t="s">
        <v>68</v>
      </c>
      <c r="D60" s="68">
        <v>216.07</v>
      </c>
      <c r="E60" s="69">
        <f t="shared" si="3"/>
        <v>216.07</v>
      </c>
      <c r="F60" s="76"/>
      <c r="G60" s="54"/>
      <c r="H60" s="11"/>
    </row>
    <row r="61" spans="2:8" ht="15" customHeight="1" x14ac:dyDescent="0.3">
      <c r="B61" s="89" t="s">
        <v>48</v>
      </c>
      <c r="C61" s="90" t="s">
        <v>69</v>
      </c>
      <c r="D61" s="66"/>
      <c r="E61" s="69"/>
      <c r="F61" s="76"/>
      <c r="G61" s="54"/>
      <c r="H61" s="11"/>
    </row>
    <row r="62" spans="2:8" ht="15" customHeight="1" x14ac:dyDescent="0.3">
      <c r="B62" s="87" t="s">
        <v>49</v>
      </c>
      <c r="C62" s="88" t="s">
        <v>70</v>
      </c>
      <c r="D62" s="70"/>
      <c r="E62" s="69"/>
      <c r="F62" s="76"/>
      <c r="G62" s="54"/>
      <c r="H62" s="11"/>
    </row>
    <row r="63" spans="2:8" ht="15" customHeight="1" x14ac:dyDescent="0.3">
      <c r="B63" s="75" t="s">
        <v>139</v>
      </c>
      <c r="C63" s="67" t="s">
        <v>71</v>
      </c>
      <c r="D63" s="68">
        <v>2069.9</v>
      </c>
      <c r="E63" s="69">
        <f>D63</f>
        <v>2069.9</v>
      </c>
      <c r="F63" s="76"/>
      <c r="G63" s="54"/>
      <c r="H63" s="11"/>
    </row>
    <row r="64" spans="2:8" ht="15" customHeight="1" x14ac:dyDescent="0.3">
      <c r="B64" s="75" t="s">
        <v>140</v>
      </c>
      <c r="C64" s="67" t="s">
        <v>72</v>
      </c>
      <c r="D64" s="68">
        <v>2558.81</v>
      </c>
      <c r="E64" s="69">
        <f t="shared" ref="E64:E65" si="4">D64</f>
        <v>2558.81</v>
      </c>
      <c r="F64" s="76"/>
      <c r="G64" s="54"/>
      <c r="H64" s="11"/>
    </row>
    <row r="65" spans="2:8" ht="15" customHeight="1" x14ac:dyDescent="0.3">
      <c r="B65" s="75" t="s">
        <v>141</v>
      </c>
      <c r="C65" s="67" t="s">
        <v>73</v>
      </c>
      <c r="D65" s="68">
        <v>4555.54</v>
      </c>
      <c r="E65" s="69">
        <f t="shared" si="4"/>
        <v>4555.54</v>
      </c>
      <c r="F65" s="76"/>
      <c r="G65" s="54"/>
      <c r="H65" s="11"/>
    </row>
    <row r="66" spans="2:8" ht="15" customHeight="1" x14ac:dyDescent="0.3">
      <c r="B66" s="87" t="s">
        <v>50</v>
      </c>
      <c r="C66" s="88" t="s">
        <v>74</v>
      </c>
      <c r="D66" s="70"/>
      <c r="E66" s="69"/>
      <c r="F66" s="76"/>
      <c r="G66" s="54"/>
      <c r="H66" s="11"/>
    </row>
    <row r="67" spans="2:8" ht="15" customHeight="1" x14ac:dyDescent="0.3">
      <c r="B67" s="75" t="s">
        <v>142</v>
      </c>
      <c r="C67" s="67" t="s">
        <v>75</v>
      </c>
      <c r="D67" s="68">
        <v>1801.8</v>
      </c>
      <c r="E67" s="69">
        <f>D67</f>
        <v>1801.8</v>
      </c>
      <c r="F67" s="76"/>
      <c r="G67" s="54"/>
      <c r="H67" s="11"/>
    </row>
    <row r="68" spans="2:8" ht="15" customHeight="1" x14ac:dyDescent="0.3">
      <c r="B68" s="75" t="s">
        <v>143</v>
      </c>
      <c r="C68" s="67" t="s">
        <v>76</v>
      </c>
      <c r="D68" s="68">
        <v>13693.5</v>
      </c>
      <c r="E68" s="69">
        <f t="shared" ref="E68:E70" si="5">D68</f>
        <v>13693.5</v>
      </c>
      <c r="F68" s="76"/>
      <c r="G68" s="54"/>
      <c r="H68" s="11"/>
    </row>
    <row r="69" spans="2:8" ht="15" customHeight="1" x14ac:dyDescent="0.3">
      <c r="B69" s="75" t="s">
        <v>144</v>
      </c>
      <c r="C69" s="67" t="s">
        <v>77</v>
      </c>
      <c r="D69" s="68">
        <v>51615.839999999997</v>
      </c>
      <c r="E69" s="69">
        <f t="shared" si="5"/>
        <v>51615.839999999997</v>
      </c>
      <c r="F69" s="76"/>
      <c r="G69" s="54"/>
      <c r="H69" s="11"/>
    </row>
    <row r="70" spans="2:8" ht="15" customHeight="1" x14ac:dyDescent="0.3">
      <c r="B70" s="75" t="s">
        <v>145</v>
      </c>
      <c r="C70" s="67" t="s">
        <v>78</v>
      </c>
      <c r="D70" s="68">
        <v>141.05000000000001</v>
      </c>
      <c r="E70" s="69">
        <f t="shared" si="5"/>
        <v>141.05000000000001</v>
      </c>
      <c r="F70" s="76"/>
      <c r="G70" s="54"/>
      <c r="H70" s="11"/>
    </row>
    <row r="71" spans="2:8" ht="15" customHeight="1" x14ac:dyDescent="0.3">
      <c r="B71" s="89" t="s">
        <v>116</v>
      </c>
      <c r="C71" s="90" t="s">
        <v>79</v>
      </c>
      <c r="D71" s="66"/>
      <c r="E71" s="69"/>
      <c r="F71" s="76"/>
      <c r="G71" s="54"/>
      <c r="H71" s="11"/>
    </row>
    <row r="72" spans="2:8" ht="15" customHeight="1" x14ac:dyDescent="0.3">
      <c r="B72" s="87" t="s">
        <v>117</v>
      </c>
      <c r="C72" s="88" t="s">
        <v>80</v>
      </c>
      <c r="D72" s="70"/>
      <c r="E72" s="69"/>
      <c r="F72" s="76"/>
      <c r="G72" s="54"/>
      <c r="H72" s="11"/>
    </row>
    <row r="73" spans="2:8" ht="15" customHeight="1" x14ac:dyDescent="0.3">
      <c r="B73" s="75" t="s">
        <v>146</v>
      </c>
      <c r="C73" s="67" t="s">
        <v>81</v>
      </c>
      <c r="D73" s="68">
        <v>3332.2</v>
      </c>
      <c r="E73" s="69"/>
      <c r="F73" s="76">
        <f>D73</f>
        <v>3332.2</v>
      </c>
      <c r="G73" s="54"/>
      <c r="H73" s="11"/>
    </row>
    <row r="74" spans="2:8" ht="15" customHeight="1" x14ac:dyDescent="0.3">
      <c r="B74" s="75" t="s">
        <v>147</v>
      </c>
      <c r="C74" s="67" t="s">
        <v>82</v>
      </c>
      <c r="D74" s="68">
        <v>16212.82</v>
      </c>
      <c r="E74" s="69"/>
      <c r="F74" s="76">
        <f t="shared" ref="F74:F77" si="6">D74</f>
        <v>16212.82</v>
      </c>
      <c r="G74" s="54"/>
      <c r="H74" s="11"/>
    </row>
    <row r="75" spans="2:8" ht="15" customHeight="1" x14ac:dyDescent="0.3">
      <c r="B75" s="75" t="s">
        <v>148</v>
      </c>
      <c r="C75" s="67" t="s">
        <v>83</v>
      </c>
      <c r="D75" s="68">
        <v>8632.66</v>
      </c>
      <c r="E75" s="69"/>
      <c r="F75" s="76">
        <f t="shared" si="6"/>
        <v>8632.66</v>
      </c>
      <c r="G75" s="54"/>
      <c r="H75" s="11"/>
    </row>
    <row r="76" spans="2:8" ht="15" customHeight="1" x14ac:dyDescent="0.3">
      <c r="B76" s="75" t="s">
        <v>149</v>
      </c>
      <c r="C76" s="67" t="s">
        <v>84</v>
      </c>
      <c r="D76" s="68">
        <v>7898.22</v>
      </c>
      <c r="E76" s="69">
        <f>D76*0.85</f>
        <v>6713.4870000000001</v>
      </c>
      <c r="F76" s="76">
        <f>D76-E76</f>
        <v>1184.7330000000002</v>
      </c>
      <c r="G76" s="54"/>
      <c r="H76" s="11"/>
    </row>
    <row r="77" spans="2:8" ht="15" customHeight="1" x14ac:dyDescent="0.3">
      <c r="B77" s="75" t="s">
        <v>150</v>
      </c>
      <c r="C77" s="67" t="s">
        <v>78</v>
      </c>
      <c r="D77" s="68">
        <v>37.22</v>
      </c>
      <c r="E77" s="69"/>
      <c r="F77" s="76">
        <f t="shared" si="6"/>
        <v>37.22</v>
      </c>
      <c r="G77" s="54"/>
      <c r="H77" s="11"/>
    </row>
    <row r="78" spans="2:8" ht="15" customHeight="1" x14ac:dyDescent="0.3">
      <c r="B78" s="87" t="s">
        <v>118</v>
      </c>
      <c r="C78" s="88" t="s">
        <v>85</v>
      </c>
      <c r="D78" s="70"/>
      <c r="E78" s="69"/>
      <c r="F78" s="76"/>
      <c r="G78" s="54"/>
      <c r="H78" s="11"/>
    </row>
    <row r="79" spans="2:8" ht="15" customHeight="1" x14ac:dyDescent="0.3">
      <c r="B79" s="75" t="s">
        <v>151</v>
      </c>
      <c r="C79" s="67" t="s">
        <v>86</v>
      </c>
      <c r="D79" s="68">
        <v>257.04000000000002</v>
      </c>
      <c r="E79" s="69"/>
      <c r="F79" s="76">
        <f>D79</f>
        <v>257.04000000000002</v>
      </c>
      <c r="G79" s="54"/>
      <c r="H79" s="11"/>
    </row>
    <row r="80" spans="2:8" ht="15" customHeight="1" x14ac:dyDescent="0.3">
      <c r="B80" s="75" t="s">
        <v>152</v>
      </c>
      <c r="C80" s="67" t="s">
        <v>87</v>
      </c>
      <c r="D80" s="68">
        <v>2312.7199999999998</v>
      </c>
      <c r="E80" s="69"/>
      <c r="F80" s="76">
        <f t="shared" ref="F80:F83" si="7">D80</f>
        <v>2312.7199999999998</v>
      </c>
      <c r="G80" s="54"/>
      <c r="H80" s="11"/>
    </row>
    <row r="81" spans="2:8" ht="15" customHeight="1" x14ac:dyDescent="0.3">
      <c r="B81" s="75" t="s">
        <v>153</v>
      </c>
      <c r="C81" s="67" t="s">
        <v>88</v>
      </c>
      <c r="D81" s="68">
        <v>6889.86</v>
      </c>
      <c r="E81" s="69"/>
      <c r="F81" s="76">
        <f t="shared" si="7"/>
        <v>6889.86</v>
      </c>
      <c r="G81" s="54"/>
      <c r="H81" s="11"/>
    </row>
    <row r="82" spans="2:8" ht="28.5" customHeight="1" x14ac:dyDescent="0.3">
      <c r="B82" s="75" t="s">
        <v>154</v>
      </c>
      <c r="C82" s="67" t="s">
        <v>89</v>
      </c>
      <c r="D82" s="68">
        <v>2210.87</v>
      </c>
      <c r="E82" s="69"/>
      <c r="F82" s="76">
        <f t="shared" si="7"/>
        <v>2210.87</v>
      </c>
      <c r="G82" s="54"/>
      <c r="H82" s="11"/>
    </row>
    <row r="83" spans="2:8" ht="15" customHeight="1" x14ac:dyDescent="0.3">
      <c r="B83" s="75" t="s">
        <v>155</v>
      </c>
      <c r="C83" s="67" t="s">
        <v>90</v>
      </c>
      <c r="D83" s="68">
        <v>2524.3200000000002</v>
      </c>
      <c r="E83" s="69"/>
      <c r="F83" s="76">
        <f t="shared" si="7"/>
        <v>2524.3200000000002</v>
      </c>
      <c r="G83" s="54"/>
      <c r="H83" s="11"/>
    </row>
    <row r="84" spans="2:8" ht="15" customHeight="1" x14ac:dyDescent="0.3">
      <c r="B84" s="85" t="s">
        <v>119</v>
      </c>
      <c r="C84" s="86" t="s">
        <v>92</v>
      </c>
      <c r="D84" s="64"/>
      <c r="E84" s="69"/>
      <c r="F84" s="76"/>
      <c r="G84" s="54"/>
      <c r="H84" s="11"/>
    </row>
    <row r="85" spans="2:8" ht="15" customHeight="1" x14ac:dyDescent="0.3">
      <c r="B85" s="75" t="s">
        <v>120</v>
      </c>
      <c r="C85" s="67" t="s">
        <v>93</v>
      </c>
      <c r="D85" s="68">
        <v>289.38</v>
      </c>
      <c r="E85" s="69">
        <f>D85</f>
        <v>289.38</v>
      </c>
      <c r="F85" s="76"/>
      <c r="G85" s="54"/>
      <c r="H85" s="11"/>
    </row>
    <row r="86" spans="2:8" ht="15" customHeight="1" x14ac:dyDescent="0.3">
      <c r="B86" s="75" t="s">
        <v>121</v>
      </c>
      <c r="C86" s="67" t="s">
        <v>94</v>
      </c>
      <c r="D86" s="68">
        <v>976</v>
      </c>
      <c r="E86" s="69">
        <f>D86</f>
        <v>976</v>
      </c>
      <c r="F86" s="76"/>
      <c r="G86" s="54"/>
      <c r="H86" s="11"/>
    </row>
    <row r="87" spans="2:8" ht="15" customHeight="1" x14ac:dyDescent="0.3">
      <c r="B87" s="85" t="s">
        <v>122</v>
      </c>
      <c r="C87" s="86" t="s">
        <v>95</v>
      </c>
      <c r="D87" s="64"/>
      <c r="E87" s="69"/>
      <c r="F87" s="76"/>
      <c r="G87" s="54"/>
      <c r="H87" s="11"/>
    </row>
    <row r="88" spans="2:8" ht="15" customHeight="1" x14ac:dyDescent="0.3">
      <c r="B88" s="75" t="s">
        <v>123</v>
      </c>
      <c r="C88" s="67" t="s">
        <v>96</v>
      </c>
      <c r="D88" s="68">
        <v>150</v>
      </c>
      <c r="E88" s="69"/>
      <c r="F88" s="76">
        <f>D88</f>
        <v>150</v>
      </c>
      <c r="G88" s="54"/>
      <c r="H88" s="11"/>
    </row>
    <row r="89" spans="2:8" ht="15" customHeight="1" x14ac:dyDescent="0.3">
      <c r="B89" s="75" t="s">
        <v>124</v>
      </c>
      <c r="C89" s="67" t="s">
        <v>97</v>
      </c>
      <c r="D89" s="68">
        <v>280</v>
      </c>
      <c r="E89" s="69">
        <f>D89</f>
        <v>280</v>
      </c>
      <c r="F89" s="76"/>
      <c r="G89" s="54"/>
      <c r="H89" s="11"/>
    </row>
    <row r="90" spans="2:8" ht="15" customHeight="1" x14ac:dyDescent="0.3">
      <c r="B90" s="75" t="s">
        <v>156</v>
      </c>
      <c r="C90" s="67" t="s">
        <v>98</v>
      </c>
      <c r="D90" s="68">
        <v>140</v>
      </c>
      <c r="E90" s="69">
        <f>D90</f>
        <v>140</v>
      </c>
      <c r="F90" s="76"/>
      <c r="G90" s="54"/>
      <c r="H90" s="11"/>
    </row>
    <row r="91" spans="2:8" ht="23.25" customHeight="1" x14ac:dyDescent="0.3">
      <c r="B91" s="75" t="s">
        <v>157</v>
      </c>
      <c r="C91" s="67" t="s">
        <v>99</v>
      </c>
      <c r="D91" s="68">
        <v>1014.2</v>
      </c>
      <c r="E91" s="69"/>
      <c r="F91" s="76">
        <f>D91</f>
        <v>1014.2</v>
      </c>
      <c r="G91" s="54"/>
      <c r="H91" s="11"/>
    </row>
    <row r="92" spans="2:8" ht="15" customHeight="1" x14ac:dyDescent="0.3">
      <c r="B92" s="75" t="s">
        <v>158</v>
      </c>
      <c r="C92" s="67" t="s">
        <v>100</v>
      </c>
      <c r="D92" s="68">
        <v>246.92</v>
      </c>
      <c r="E92" s="69"/>
      <c r="F92" s="76">
        <f>D92</f>
        <v>246.92</v>
      </c>
      <c r="G92" s="54"/>
      <c r="H92" s="11"/>
    </row>
    <row r="93" spans="2:8" ht="15" customHeight="1" x14ac:dyDescent="0.3">
      <c r="B93" s="75" t="s">
        <v>159</v>
      </c>
      <c r="C93" s="67" t="s">
        <v>101</v>
      </c>
      <c r="D93" s="68">
        <v>2500</v>
      </c>
      <c r="E93" s="69">
        <v>1250</v>
      </c>
      <c r="F93" s="76">
        <v>1250</v>
      </c>
      <c r="G93" s="54"/>
      <c r="H93" s="11"/>
    </row>
    <row r="94" spans="2:8" ht="15" customHeight="1" thickBot="1" x14ac:dyDescent="0.35">
      <c r="B94" s="77"/>
      <c r="C94" s="78"/>
      <c r="D94" s="79"/>
      <c r="E94" s="80"/>
      <c r="F94" s="81"/>
      <c r="G94" s="54"/>
      <c r="H94" s="11"/>
    </row>
    <row r="95" spans="2:8" ht="8.25" customHeight="1" thickBot="1" x14ac:dyDescent="0.35">
      <c r="B95" s="44"/>
      <c r="C95" s="45"/>
      <c r="D95" s="46"/>
      <c r="E95" s="46"/>
      <c r="F95" s="60"/>
      <c r="G95" s="41"/>
    </row>
    <row r="96" spans="2:8" ht="15" customHeight="1" x14ac:dyDescent="0.3">
      <c r="B96" s="21"/>
      <c r="C96" s="42" t="s">
        <v>3</v>
      </c>
      <c r="D96" s="23">
        <f>SUM(D13:D94)</f>
        <v>291776.13999999984</v>
      </c>
      <c r="E96" s="43">
        <f>SUM(E13:E94)</f>
        <v>193718.337</v>
      </c>
      <c r="F96" s="43">
        <f>SUM(F13:F94)</f>
        <v>98057.803000000014</v>
      </c>
      <c r="G96" s="41"/>
    </row>
    <row r="97" spans="2:7" ht="15" customHeight="1" x14ac:dyDescent="0.3">
      <c r="B97" s="21"/>
      <c r="C97" s="22" t="s">
        <v>160</v>
      </c>
      <c r="D97" s="23">
        <f>+D96*16.97915052%</f>
        <v>49541.109992045902</v>
      </c>
      <c r="E97" s="23">
        <f>+E96*16.97915052%</f>
        <v>32891.72802407085</v>
      </c>
      <c r="F97" s="23">
        <f>+F96*16.97915052%</f>
        <v>16649.381967975078</v>
      </c>
      <c r="G97" s="41"/>
    </row>
    <row r="98" spans="2:7" ht="15" customHeight="1" thickBot="1" x14ac:dyDescent="0.35">
      <c r="B98" s="21"/>
      <c r="C98" s="24" t="s">
        <v>126</v>
      </c>
      <c r="D98" s="25">
        <f>+D96*7%</f>
        <v>20424.329799999992</v>
      </c>
      <c r="E98" s="25">
        <f>+E96*7%</f>
        <v>13560.283590000001</v>
      </c>
      <c r="F98" s="25">
        <f>+F96*7%</f>
        <v>6864.0462100000013</v>
      </c>
      <c r="G98" s="41"/>
    </row>
    <row r="99" spans="2:7" ht="6" customHeight="1" x14ac:dyDescent="0.3">
      <c r="B99" s="21"/>
      <c r="C99" s="26"/>
      <c r="D99" s="27"/>
      <c r="E99" s="27"/>
      <c r="F99" s="61"/>
      <c r="G99" s="41"/>
    </row>
    <row r="100" spans="2:7" ht="6" customHeight="1" thickBot="1" x14ac:dyDescent="0.35">
      <c r="B100" s="21"/>
      <c r="C100" s="28"/>
      <c r="D100" s="27"/>
      <c r="E100" s="27"/>
      <c r="F100" s="61"/>
      <c r="G100" s="41"/>
    </row>
    <row r="101" spans="2:7" ht="15" customHeight="1" x14ac:dyDescent="0.3">
      <c r="B101" s="21"/>
      <c r="C101" s="29" t="s">
        <v>4</v>
      </c>
      <c r="D101" s="30">
        <f>SUM(D96:D98)</f>
        <v>361741.57979204576</v>
      </c>
      <c r="E101" s="30">
        <f>SUM(E96:E98)</f>
        <v>240170.34861407086</v>
      </c>
      <c r="F101" s="31">
        <f>SUM(F96:F98)</f>
        <v>121571.23117797509</v>
      </c>
      <c r="G101" s="41"/>
    </row>
    <row r="102" spans="2:7" ht="15" customHeight="1" thickBot="1" x14ac:dyDescent="0.35">
      <c r="B102" s="21"/>
      <c r="C102" s="32" t="s">
        <v>8</v>
      </c>
      <c r="D102" s="25">
        <f>+D101*18%</f>
        <v>65113.484362568233</v>
      </c>
      <c r="E102" s="33">
        <f>+E101*18%</f>
        <v>43230.662750532749</v>
      </c>
      <c r="F102" s="34">
        <f>+F101*18%</f>
        <v>21882.821612035514</v>
      </c>
      <c r="G102" s="41"/>
    </row>
    <row r="103" spans="2:7" ht="6.75" customHeight="1" thickBot="1" x14ac:dyDescent="0.35">
      <c r="B103" s="21"/>
      <c r="C103" s="26"/>
      <c r="D103" s="27"/>
      <c r="E103" s="27"/>
      <c r="F103" s="61"/>
      <c r="G103" s="41"/>
    </row>
    <row r="104" spans="2:7" ht="17.25" customHeight="1" thickBot="1" x14ac:dyDescent="0.35">
      <c r="B104" s="21"/>
      <c r="C104" s="35" t="s">
        <v>9</v>
      </c>
      <c r="D104" s="36">
        <f>D102+D101</f>
        <v>426855.064154614</v>
      </c>
      <c r="E104" s="36">
        <f>E102+E101</f>
        <v>283401.01136460359</v>
      </c>
      <c r="F104" s="62">
        <f>F102+F101</f>
        <v>143454.05279001061</v>
      </c>
      <c r="G104" s="41"/>
    </row>
    <row r="105" spans="2:7" ht="6" customHeight="1" thickBot="1" x14ac:dyDescent="0.35">
      <c r="B105" s="21"/>
      <c r="C105" s="26"/>
      <c r="D105" s="27"/>
      <c r="E105" s="27"/>
      <c r="F105" s="61"/>
      <c r="G105" s="41"/>
    </row>
    <row r="106" spans="2:7" ht="15.75" customHeight="1" thickBot="1" x14ac:dyDescent="0.35">
      <c r="B106" s="21"/>
      <c r="C106" s="106" t="s">
        <v>161</v>
      </c>
      <c r="D106" s="36">
        <f>+D96*9.49101938%</f>
        <v>27692.529993615914</v>
      </c>
      <c r="E106" s="36">
        <f>+E96*9.49101938%</f>
        <v>18385.844907283707</v>
      </c>
      <c r="F106" s="62">
        <f>+F96*9.49101938%</f>
        <v>9306.6850863322215</v>
      </c>
      <c r="G106" s="41"/>
    </row>
    <row r="107" spans="2:7" ht="6" customHeight="1" thickBot="1" x14ac:dyDescent="0.35">
      <c r="B107" s="21"/>
      <c r="C107" s="26"/>
      <c r="D107" s="27"/>
      <c r="E107" s="27"/>
      <c r="F107" s="61"/>
      <c r="G107" s="41"/>
    </row>
    <row r="108" spans="2:7" ht="15" customHeight="1" thickBot="1" x14ac:dyDescent="0.35">
      <c r="B108" s="21"/>
      <c r="C108" s="37" t="s">
        <v>5</v>
      </c>
      <c r="D108" s="38">
        <f>SUM(D104:D106)</f>
        <v>454547.59414822992</v>
      </c>
      <c r="E108" s="38">
        <f>SUM(E104:E106)-0.01</f>
        <v>301786.84627188731</v>
      </c>
      <c r="F108" s="38">
        <f>SUM(F104:F106)</f>
        <v>152760.73787634284</v>
      </c>
      <c r="G108" s="41"/>
    </row>
    <row r="109" spans="2:7" ht="5.25" customHeight="1" thickBot="1" x14ac:dyDescent="0.35">
      <c r="B109" s="21"/>
      <c r="C109" s="28"/>
      <c r="D109" s="28"/>
      <c r="E109" s="28"/>
      <c r="F109" s="63"/>
    </row>
    <row r="110" spans="2:7" ht="15" customHeight="1" thickBot="1" x14ac:dyDescent="0.35">
      <c r="B110" s="21"/>
      <c r="C110" s="96" t="s">
        <v>6</v>
      </c>
      <c r="D110" s="97"/>
      <c r="E110" s="39">
        <f>+E101/$D101</f>
        <v>0.66392795860552578</v>
      </c>
      <c r="F110" s="39">
        <f>+(F101/$D101)</f>
        <v>0.33607204139447472</v>
      </c>
    </row>
    <row r="111" spans="2:7" ht="15" customHeight="1" thickBot="1" x14ac:dyDescent="0.35">
      <c r="B111" s="40"/>
      <c r="C111" s="98" t="s">
        <v>7</v>
      </c>
      <c r="D111" s="99"/>
      <c r="E111" s="39">
        <f>+E110</f>
        <v>0.66392795860552578</v>
      </c>
      <c r="F111" s="39">
        <f>F110+E111</f>
        <v>1.0000000000000004</v>
      </c>
    </row>
    <row r="112" spans="2:7" ht="15" customHeight="1" x14ac:dyDescent="0.3">
      <c r="B112" s="2"/>
      <c r="C112" s="2"/>
      <c r="D112" s="5"/>
      <c r="E112" s="5"/>
      <c r="F112" s="5"/>
    </row>
    <row r="113" spans="2:6" ht="15" customHeight="1" x14ac:dyDescent="0.3">
      <c r="B113" s="2"/>
      <c r="C113" s="2"/>
      <c r="D113" s="5"/>
      <c r="E113" s="5"/>
      <c r="F113" s="5"/>
    </row>
    <row r="114" spans="2:6" ht="15" customHeight="1" x14ac:dyDescent="0.3">
      <c r="B114" s="2"/>
      <c r="C114" s="2"/>
      <c r="D114" s="5"/>
      <c r="E114" s="5"/>
      <c r="F114" s="5"/>
    </row>
    <row r="115" spans="2:6" ht="15" customHeight="1" x14ac:dyDescent="0.3">
      <c r="B115" s="2"/>
      <c r="C115" s="2"/>
      <c r="D115" s="5"/>
      <c r="E115" s="5"/>
      <c r="F115" s="5"/>
    </row>
    <row r="116" spans="2:6" ht="15" customHeight="1" x14ac:dyDescent="0.3">
      <c r="B116" s="2"/>
      <c r="C116" s="2"/>
      <c r="D116" s="5"/>
      <c r="E116" s="5"/>
      <c r="F116" s="5"/>
    </row>
    <row r="117" spans="2:6" ht="15" customHeight="1" x14ac:dyDescent="0.3">
      <c r="B117" s="2"/>
      <c r="C117" s="2"/>
      <c r="D117" s="5"/>
      <c r="E117" s="5"/>
      <c r="F117" s="5"/>
    </row>
    <row r="118" spans="2:6" ht="15" customHeight="1" x14ac:dyDescent="0.3">
      <c r="B118" s="2"/>
      <c r="C118" s="2"/>
      <c r="D118" s="5"/>
      <c r="E118" s="5"/>
      <c r="F118" s="5"/>
    </row>
    <row r="119" spans="2:6" ht="15" customHeight="1" x14ac:dyDescent="0.3">
      <c r="B119" s="2"/>
      <c r="C119" s="2"/>
      <c r="D119" s="5"/>
      <c r="E119" s="5"/>
      <c r="F119" s="5"/>
    </row>
    <row r="120" spans="2:6" ht="15" customHeight="1" x14ac:dyDescent="0.3">
      <c r="B120" s="6"/>
      <c r="C120" s="6"/>
      <c r="D120" s="7"/>
      <c r="E120" s="7"/>
      <c r="F120" s="7"/>
    </row>
    <row r="121" spans="2:6" ht="15" customHeight="1" x14ac:dyDescent="0.3">
      <c r="B121" s="2"/>
      <c r="C121" s="2"/>
      <c r="D121" s="5"/>
      <c r="E121" s="5"/>
      <c r="F121" s="5"/>
    </row>
    <row r="122" spans="2:6" ht="15" customHeight="1" x14ac:dyDescent="0.3">
      <c r="B122" s="2"/>
      <c r="C122" s="2"/>
      <c r="D122" s="5"/>
      <c r="E122" s="5"/>
      <c r="F122" s="5"/>
    </row>
    <row r="123" spans="2:6" ht="15" customHeight="1" x14ac:dyDescent="0.3">
      <c r="B123" s="6"/>
      <c r="C123" s="6"/>
      <c r="D123" s="7"/>
      <c r="E123" s="7"/>
      <c r="F123" s="7"/>
    </row>
    <row r="124" spans="2:6" ht="15" customHeight="1" x14ac:dyDescent="0.3">
      <c r="B124" s="2"/>
      <c r="C124" s="2"/>
      <c r="D124" s="5"/>
      <c r="E124" s="5"/>
      <c r="F124" s="5"/>
    </row>
  </sheetData>
  <mergeCells count="7">
    <mergeCell ref="B3:F3"/>
    <mergeCell ref="C110:D110"/>
    <mergeCell ref="C111:D111"/>
    <mergeCell ref="D10:F10"/>
    <mergeCell ref="D9:F9"/>
    <mergeCell ref="C5:F5"/>
    <mergeCell ref="C6:F6"/>
  </mergeCells>
  <phoneticPr fontId="8" type="noConversion"/>
  <printOptions horizontalCentered="1"/>
  <pageMargins left="3.937007874015748E-2" right="3.937007874015748E-2" top="0.35433070866141736" bottom="0.74803149606299213" header="0.31496062992125984" footer="0.31496062992125984"/>
  <pageSetup paperSize="9" scale="5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CRONOGRAMA VALORIZADO</vt:lpstr>
      <vt:lpstr>'CRONOGRAMA VALORIZADO'!Área_de_impresión</vt:lpstr>
      <vt:lpstr>'CRONOGRAMA VALORIZADO'!Títulos_a_imprimir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USER</cp:lastModifiedBy>
  <cp:lastPrinted>2019-06-28T05:17:35Z</cp:lastPrinted>
  <dcterms:created xsi:type="dcterms:W3CDTF">2008-10-26T16:50:05Z</dcterms:created>
  <dcterms:modified xsi:type="dcterms:W3CDTF">2019-10-25T04:47:38Z</dcterms:modified>
</cp:coreProperties>
</file>